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10" windowHeight="8325"/>
  </bookViews>
  <sheets>
    <sheet name="ТВ" sheetId="1" r:id="rId1"/>
  </sheets>
  <definedNames>
    <definedName name="_xlnm._FilterDatabase" localSheetId="0" hidden="1">ТВ!$A$1:$L$2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<sst xmlns="http://schemas.openxmlformats.org/spreadsheetml/2006/main" count="67" uniqueCount="36">
  <si>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</si>
  <si>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</si>
  <si>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</si>
  <si>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</si>
  <si>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</si>
  <si>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</si>
  <si>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</si>
  <si>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Город + 50 км в область</t>
  </si>
  <si>
    <t>Омск</t>
  </si>
  <si>
    <t>Россия 1</t>
  </si>
  <si>
    <t>НТВ</t>
  </si>
  <si>
    <t>ТНТ</t>
  </si>
  <si>
    <t>СТС</t>
  </si>
  <si>
    <t>5 канал</t>
  </si>
  <si>
    <t>Домашний</t>
  </si>
  <si>
    <t>ТВ 3</t>
  </si>
  <si>
    <t>Пятинца</t>
  </si>
  <si>
    <t>ТВЦ</t>
  </si>
  <si>
    <t>Возраст: 20-59 лет. Пол: 56% мужчины, 44% женщины</t>
  </si>
  <si>
    <t>Возвраст: 25-55 лет. Пол: 45% мужчины, 55% женщины</t>
  </si>
  <si>
    <t>Возвраст: 6-54 лет. Пол: 45% мужчины, 55% женщины</t>
  </si>
  <si>
    <t>Возвраст: 10-45 лет. Пол: 48% мужчины, 52% женщины</t>
  </si>
  <si>
    <t>Возвраст: 25-59 лет. Пол: 23% мужчины, 77% женщины</t>
  </si>
  <si>
    <t>Возвраст: 25-59 лет. Пол: 46% мужчины, 54% женщины</t>
  </si>
  <si>
    <t>Возвраст: 25-54 лет. Пол: 58% мужчины, 42% женщины</t>
  </si>
  <si>
    <t>РЕН ТВ</t>
  </si>
  <si>
    <t>Возвраст: 25-59 лет. Пол: 38% мужчины, 62% женщины</t>
  </si>
  <si>
    <t>Возвраст: 14-44 лет. Пол: 41% мужчины, 59% женщины</t>
  </si>
  <si>
    <t>Возвраст: 25-55 лет. Пол: 40% мужчины, 60% женщины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</si>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</sst>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4" sqref="E4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5703125" style="2" customWidth="1"/>
    <col min="12" max="12" width="21.5703125" style="2" customWidth="1"/>
    <col min="13" max="16384" width="9.140625" style="2"/>
  </cols>
  <sheetData>
    <row r="1" spans="1:12" x14ac:dyDescent="0.2">
      <c r="A1" s="3" t="s">
        <v>0</v>
      </c>
      <c r="B1" s="3" t="s">
        <v>1</v>
      </c>
      <c r="C1" s="3" t="s">
        <v>5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2</v>
      </c>
      <c r="L1" s="3" t="s">
        <v>3</v>
      </c>
    </row>
    <row r="2" spans="1:12" ht="38.25" x14ac:dyDescent="0.2">
      <c r="A2" s="4" t="s">
        <v>8</v>
      </c>
      <c r="B2" s="4" t="s">
        <v>4</v>
      </c>
      <c r="C2" s="4" t="s">
        <v>6</v>
      </c>
      <c r="D2" s="4">
        <v>1</v>
      </c>
      <c r="E2" s="1">
        <f>220*5*D2</f>
        <v>1100</v>
      </c>
      <c r="F2" s="1">
        <f>220*10*D2</f>
        <v>2200</v>
      </c>
      <c r="G2" s="1">
        <f>220*15*D2</f>
        <v>3300</v>
      </c>
      <c r="H2" s="1">
        <f>220*20*D2</f>
        <v>4400</v>
      </c>
      <c r="I2" s="1">
        <f>220*25*D2</f>
        <v>5500</v>
      </c>
      <c r="J2" s="1">
        <f>220*30*D2</f>
        <v>6600</v>
      </c>
      <c r="K2" s="4" t="s">
        <v>7</v>
      </c>
      <c r="L2" s="4" t="s">
        <v>18</v>
      </c>
    </row>
    <row r="3" spans="1:12" ht="38.25" x14ac:dyDescent="0.2">
      <c r="A3" s="4" t="s">
        <v>8</v>
      </c>
      <c r="B3" s="4" t="s">
        <v>4</v>
      </c>
      <c r="C3" s="4" t="s">
        <v>9</v>
      </c>
      <c r="D3" s="4">
        <v>1</v>
      </c>
      <c r="E3" s="1">
        <f>175*5*D3</f>
        <v>875</v>
      </c>
      <c r="F3" s="1">
        <f>175*10*D3</f>
        <v>1750</v>
      </c>
      <c r="G3" s="1">
        <f>175*15*D3</f>
        <v>2625</v>
      </c>
      <c r="H3" s="1">
        <f>175*20*D3</f>
        <v>3500</v>
      </c>
      <c r="I3" s="1">
        <f>175*25*D3</f>
        <v>4375</v>
      </c>
      <c r="J3" s="1">
        <f>175*30*D3</f>
        <v>5250</v>
      </c>
      <c r="K3" s="4" t="s">
        <v>7</v>
      </c>
      <c r="L3" s="4" t="s">
        <v>18</v>
      </c>
    </row>
    <row r="4" spans="1:12" ht="38.25" x14ac:dyDescent="0.2">
      <c r="A4" s="4" t="s">
        <v>8</v>
      </c>
      <c r="B4" s="4" t="s">
        <v>4</v>
      </c>
      <c r="C4" s="4" t="s">
        <v>10</v>
      </c>
      <c r="D4" s="4">
        <v>1</v>
      </c>
      <c r="E4" s="1">
        <f>170*5*D4</f>
        <v>850</v>
      </c>
      <c r="F4" s="1">
        <f>170*10*D4</f>
        <v>1700</v>
      </c>
      <c r="G4" s="1">
        <f>170*15*D4</f>
        <v>2550</v>
      </c>
      <c r="H4" s="1">
        <f>170*20*D4</f>
        <v>3400</v>
      </c>
      <c r="I4" s="1">
        <f>170*25*D4</f>
        <v>4250</v>
      </c>
      <c r="J4" s="1">
        <f>170*30*D4</f>
        <v>5100</v>
      </c>
      <c r="K4" s="4" t="s">
        <v>7</v>
      </c>
      <c r="L4" s="4" t="s">
        <v>19</v>
      </c>
    </row>
    <row r="5" spans="1:12" ht="38.25" x14ac:dyDescent="0.2">
      <c r="A5" s="4" t="s">
        <v>8</v>
      </c>
      <c r="B5" s="4" t="s">
        <v>4</v>
      </c>
      <c r="C5" s="4" t="s">
        <v>11</v>
      </c>
      <c r="D5" s="4">
        <v>1</v>
      </c>
      <c r="E5" s="1">
        <f>150*5*D5</f>
        <v>750</v>
      </c>
      <c r="F5" s="1">
        <f>150*10*D5</f>
        <v>1500</v>
      </c>
      <c r="G5" s="1">
        <f>150*15*D5</f>
        <v>2250</v>
      </c>
      <c r="H5" s="1">
        <f>150*20*D5</f>
        <v>3000</v>
      </c>
      <c r="I5" s="1">
        <f>150*25*D5</f>
        <v>3750</v>
      </c>
      <c r="J5" s="1">
        <f>150*30*D5</f>
        <v>4500</v>
      </c>
      <c r="K5" s="4" t="s">
        <v>7</v>
      </c>
      <c r="L5" s="4" t="s">
        <v>20</v>
      </c>
    </row>
    <row r="6" spans="1:12" ht="38.25" x14ac:dyDescent="0.2">
      <c r="A6" s="4" t="s">
        <v>8</v>
      </c>
      <c r="B6" s="4" t="s">
        <v>4</v>
      </c>
      <c r="C6" s="4" t="s">
        <v>12</v>
      </c>
      <c r="D6" s="4">
        <v>1</v>
      </c>
      <c r="E6" s="1">
        <f>150*5*D6</f>
        <v>750</v>
      </c>
      <c r="F6" s="1">
        <f>150*10*D6</f>
        <v>1500</v>
      </c>
      <c r="G6" s="1">
        <f>150*15*D6</f>
        <v>2250</v>
      </c>
      <c r="H6" s="1">
        <f>150*20*D6</f>
        <v>3000</v>
      </c>
      <c r="I6" s="1">
        <f>150*25*D6</f>
        <v>3750</v>
      </c>
      <c r="J6" s="1">
        <f>150*30*D6</f>
        <v>4500</v>
      </c>
      <c r="K6" s="4" t="s">
        <v>7</v>
      </c>
      <c r="L6" s="4" t="s">
        <v>21</v>
      </c>
    </row>
    <row r="7" spans="1:12" ht="38.25" x14ac:dyDescent="0.2">
      <c r="A7" s="4" t="s">
        <v>8</v>
      </c>
      <c r="B7" s="4" t="s">
        <v>4</v>
      </c>
      <c r="C7" s="4" t="s">
        <v>13</v>
      </c>
      <c r="D7" s="4">
        <v>1</v>
      </c>
      <c r="E7" s="1">
        <f>90*5*D7</f>
        <v>450</v>
      </c>
      <c r="F7" s="1">
        <f>90*10*D7</f>
        <v>900</v>
      </c>
      <c r="G7" s="1">
        <f>90*15*D7</f>
        <v>1350</v>
      </c>
      <c r="H7" s="1">
        <f>90*20*D7</f>
        <v>1800</v>
      </c>
      <c r="I7" s="1">
        <f>90*25*D7</f>
        <v>2250</v>
      </c>
      <c r="J7" s="1">
        <f>90*30*D7</f>
        <v>2700</v>
      </c>
      <c r="K7" s="4" t="s">
        <v>7</v>
      </c>
      <c r="L7" s="4" t="s">
        <v>23</v>
      </c>
    </row>
    <row r="8" spans="1:12" ht="38.25" x14ac:dyDescent="0.2">
      <c r="A8" s="4" t="s">
        <v>8</v>
      </c>
      <c r="B8" s="4" t="s">
        <v>4</v>
      </c>
      <c r="C8" s="4" t="s">
        <v>25</v>
      </c>
      <c r="D8" s="4">
        <v>1</v>
      </c>
      <c r="E8" s="1">
        <f>60*5*D8</f>
        <v>300</v>
      </c>
      <c r="F8" s="1">
        <f>60*10*D8</f>
        <v>600</v>
      </c>
      <c r="G8" s="1">
        <f>60*15*D8</f>
        <v>900</v>
      </c>
      <c r="H8" s="1">
        <f>60*20*D8</f>
        <v>1200</v>
      </c>
      <c r="I8" s="1">
        <f>60*25*D8</f>
        <v>1500</v>
      </c>
      <c r="J8" s="1">
        <f>60*30*D8</f>
        <v>1800</v>
      </c>
      <c r="K8" s="4" t="s">
        <v>7</v>
      </c>
      <c r="L8" s="4" t="s">
        <v>24</v>
      </c>
    </row>
    <row r="9" spans="1:12" ht="38.25" x14ac:dyDescent="0.2">
      <c r="A9" s="4" t="s">
        <v>8</v>
      </c>
      <c r="B9" s="4" t="s">
        <v>4</v>
      </c>
      <c r="C9" s="4" t="s">
        <v>14</v>
      </c>
      <c r="D9" s="4">
        <v>1</v>
      </c>
      <c r="E9" s="1">
        <f>70*5*D9</f>
        <v>350</v>
      </c>
      <c r="F9" s="1">
        <f>70*10*D9</f>
        <v>700</v>
      </c>
      <c r="G9" s="1">
        <f>70*15*D9</f>
        <v>1050</v>
      </c>
      <c r="H9" s="1">
        <f>70*20*D9</f>
        <v>1400</v>
      </c>
      <c r="I9" s="1">
        <f>70*25*D9</f>
        <v>1750</v>
      </c>
      <c r="J9" s="1">
        <f>70*30*D9</f>
        <v>2100</v>
      </c>
      <c r="K9" s="4" t="s">
        <v>7</v>
      </c>
      <c r="L9" s="4" t="s">
        <v>22</v>
      </c>
    </row>
    <row r="10" spans="1:12" ht="38.25" x14ac:dyDescent="0.2">
      <c r="A10" s="4" t="s">
        <v>8</v>
      </c>
      <c r="B10" s="4" t="s">
        <v>4</v>
      </c>
      <c r="C10" s="4" t="s">
        <v>15</v>
      </c>
      <c r="D10" s="4">
        <v>1</v>
      </c>
      <c r="E10" s="1">
        <f>35*5*D10</f>
        <v>175</v>
      </c>
      <c r="F10" s="1">
        <f>35*10*D10</f>
        <v>350</v>
      </c>
      <c r="G10" s="1">
        <f>35*15*D10</f>
        <v>525</v>
      </c>
      <c r="H10" s="1">
        <f>35*20*D10</f>
        <v>700</v>
      </c>
      <c r="I10" s="1">
        <f>35*25*D10</f>
        <v>875</v>
      </c>
      <c r="J10" s="1">
        <f>35*30*D10</f>
        <v>1050</v>
      </c>
      <c r="K10" s="4" t="s">
        <v>7</v>
      </c>
      <c r="L10" s="4" t="s">
        <v>26</v>
      </c>
    </row>
    <row r="11" spans="1:12" ht="38.25" x14ac:dyDescent="0.2">
      <c r="A11" s="4" t="s">
        <v>8</v>
      </c>
      <c r="B11" s="4" t="s">
        <v>4</v>
      </c>
      <c r="C11" s="4" t="s">
        <v>16</v>
      </c>
      <c r="D11" s="4">
        <v>1</v>
      </c>
      <c r="E11" s="1">
        <f>35*5*D11</f>
        <v>175</v>
      </c>
      <c r="F11" s="1">
        <f>35*10*D11</f>
        <v>350</v>
      </c>
      <c r="G11" s="1">
        <f>35*15*D11</f>
        <v>525</v>
      </c>
      <c r="H11" s="1">
        <f>35*20*D11</f>
        <v>700</v>
      </c>
      <c r="I11" s="1">
        <f>35*25*D11</f>
        <v>875</v>
      </c>
      <c r="J11" s="1">
        <f>35*30*D11</f>
        <v>1050</v>
      </c>
      <c r="K11" s="4" t="s">
        <v>7</v>
      </c>
      <c r="L11" s="4" t="s">
        <v>27</v>
      </c>
    </row>
    <row r="12" spans="1:12" ht="38.25" x14ac:dyDescent="0.2">
      <c r="A12" s="4" t="s">
        <v>8</v>
      </c>
      <c r="B12" s="4" t="s">
        <v>4</v>
      </c>
      <c r="C12" s="4" t="s">
        <v>17</v>
      </c>
      <c r="D12" s="4">
        <v>1</v>
      </c>
      <c r="E12" s="1">
        <f>45*5*D12</f>
        <v>225</v>
      </c>
      <c r="F12" s="1">
        <f>45*10*D12</f>
        <v>450</v>
      </c>
      <c r="G12" s="1">
        <f>45*15*D12</f>
        <v>675</v>
      </c>
      <c r="H12" s="1">
        <f>45*20*D12</f>
        <v>900</v>
      </c>
      <c r="I12" s="1">
        <f>45*25*D12</f>
        <v>1125</v>
      </c>
      <c r="J12" s="1">
        <f>45*30*D12</f>
        <v>1350</v>
      </c>
      <c r="K12" s="4" t="s">
        <v>7</v>
      </c>
      <c r="L12" s="4" t="s">
        <v>28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2026-03-18T16:37:40Z</dcterms:modified>
</cp:coreProperties>
</file>